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325" windowHeight="9255" activeTab="1"/>
  </bookViews>
  <sheets>
    <sheet name="Смета ГОДОВАЯ с ост. по стр.18" sheetId="8" r:id="rId1"/>
    <sheet name=" Смета ГОДОВАЯ без ост по стр18" sheetId="9" r:id="rId2"/>
  </sheets>
  <calcPr calcId="125725"/>
</workbook>
</file>

<file path=xl/calcChain.xml><?xml version="1.0" encoding="utf-8"?>
<calcChain xmlns="http://schemas.openxmlformats.org/spreadsheetml/2006/main">
  <c r="G48" i="9"/>
  <c r="E48"/>
  <c r="E52" s="1"/>
  <c r="E53" s="1"/>
  <c r="G41"/>
  <c r="G52" s="1"/>
  <c r="G30"/>
  <c r="G31" s="1"/>
  <c r="G25"/>
  <c r="G22" s="1"/>
  <c r="F25"/>
  <c r="F23"/>
  <c r="F30" s="1"/>
  <c r="F31" s="1"/>
  <c r="G41" i="8"/>
  <c r="G53" i="9" l="1"/>
  <c r="F50"/>
  <c r="F37"/>
  <c r="F49"/>
  <c r="F47"/>
  <c r="F41"/>
  <c r="F46"/>
  <c r="F39"/>
  <c r="F51"/>
  <c r="F44"/>
  <c r="F38"/>
  <c r="F22"/>
  <c r="G48" i="8"/>
  <c r="G52" s="1"/>
  <c r="E48"/>
  <c r="E52" s="1"/>
  <c r="E53" s="1"/>
  <c r="G25"/>
  <c r="G30" s="1"/>
  <c r="G31" s="1"/>
  <c r="F25"/>
  <c r="F23"/>
  <c r="F30" s="1"/>
  <c r="F31" s="1"/>
  <c r="F48" i="9" l="1"/>
  <c r="F52"/>
  <c r="F53" s="1"/>
  <c r="F49" i="8"/>
  <c r="F44"/>
  <c r="F47"/>
  <c r="F39"/>
  <c r="F51"/>
  <c r="F46"/>
  <c r="F38"/>
  <c r="F50"/>
  <c r="F41"/>
  <c r="F37"/>
  <c r="G53"/>
  <c r="F22"/>
  <c r="G22"/>
  <c r="F52" l="1"/>
  <c r="F53" s="1"/>
  <c r="F48"/>
</calcChain>
</file>

<file path=xl/sharedStrings.xml><?xml version="1.0" encoding="utf-8"?>
<sst xmlns="http://schemas.openxmlformats.org/spreadsheetml/2006/main" count="166" uniqueCount="79">
  <si>
    <t xml:space="preserve">Юридический адрес:                 </t>
  </si>
  <si>
    <t>Наименование статей</t>
  </si>
  <si>
    <t>Код строки</t>
  </si>
  <si>
    <t xml:space="preserve"> </t>
  </si>
  <si>
    <t>Раздел</t>
  </si>
  <si>
    <t>членские профсоюзные взносы</t>
  </si>
  <si>
    <t>%</t>
  </si>
  <si>
    <t xml:space="preserve">Наименование профсоюзной организации                                                                                                                                           </t>
  </si>
  <si>
    <t xml:space="preserve">Адрес: </t>
  </si>
  <si>
    <t>Реквизиты банка:</t>
  </si>
  <si>
    <t>УТВЕРЖДЕНО</t>
  </si>
  <si>
    <t>Доходы счет 86К-т</t>
  </si>
  <si>
    <t>Расходы счет 86Д-т</t>
  </si>
  <si>
    <r>
      <t>Расчетный счет в банке</t>
    </r>
    <r>
      <rPr>
        <i/>
        <u/>
        <sz val="8"/>
        <rFont val="Times New Roman"/>
        <family val="1"/>
        <charset val="204"/>
      </rPr>
      <t xml:space="preserve"> </t>
    </r>
  </si>
  <si>
    <t>Обучение профсоюзных кадров и актива</t>
  </si>
  <si>
    <t>Спортивная и культурно-массовая работа</t>
  </si>
  <si>
    <t>Организационные расходы</t>
  </si>
  <si>
    <t>Расходы на целевые мероприятия (в районе, городе, области)</t>
  </si>
  <si>
    <t>Заработная плата штатным работникам без начислений (вознаграждение за выполнение общественной нагрузки)</t>
  </si>
  <si>
    <t>Обязательные отчисления в ФСЗН и Белгосстрах</t>
  </si>
  <si>
    <t>Прочие расходы</t>
  </si>
  <si>
    <t>руб,коп</t>
  </si>
  <si>
    <t>Другие источники</t>
  </si>
  <si>
    <t>ОСТАТОК средств целевого финансирования на начало отчетного года, в том числе</t>
  </si>
  <si>
    <t>Х</t>
  </si>
  <si>
    <t>культурно массовая работа</t>
  </si>
  <si>
    <t>спортивные мероприятия</t>
  </si>
  <si>
    <t>Туристическ-экскурсионная деятельность, в том числе:</t>
  </si>
  <si>
    <t>услуги ТЭУП "Беларустурист"</t>
  </si>
  <si>
    <t xml:space="preserve">Информационная работа, в т. ч. </t>
  </si>
  <si>
    <t>подписка на "Бел.час"</t>
  </si>
  <si>
    <t>Прочие поступления, в том числе:</t>
  </si>
  <si>
    <t>4.1.</t>
  </si>
  <si>
    <t>РАСХОДЫ, в том числе:</t>
  </si>
  <si>
    <t>Планируемое поступление членских взносов в отчетном периоде:</t>
  </si>
  <si>
    <t>подпись</t>
  </si>
  <si>
    <t xml:space="preserve">Первичная профсоюзная организация  </t>
  </si>
  <si>
    <t xml:space="preserve"> ПЛАН </t>
  </si>
  <si>
    <t>Бухгалтер (казначей) профсоюзной организации</t>
  </si>
  <si>
    <t>х</t>
  </si>
  <si>
    <t>Целевые поступления в соответствии с коллективным договором (соглашением)</t>
  </si>
  <si>
    <t>проценты, уплачиваемые банком за пользование денежными средствами, находящимися на банковских счетах</t>
  </si>
  <si>
    <t>4.2.</t>
  </si>
  <si>
    <t>4.3.</t>
  </si>
  <si>
    <t>4.4.</t>
  </si>
  <si>
    <t>ИТОГО ДОХОДОВ за отчетный период (сумма строк 2-4)</t>
  </si>
  <si>
    <r>
      <t xml:space="preserve">ВСЕГО ДОХОДОВ </t>
    </r>
    <r>
      <rPr>
        <sz val="16"/>
        <rFont val="Times New Roman"/>
        <family val="1"/>
        <charset val="204"/>
      </rPr>
      <t>(сумма строк 1+5)</t>
    </r>
  </si>
  <si>
    <t>протокол собрания (конференции) первичной профсоюзной организации ___________________</t>
  </si>
  <si>
    <t xml:space="preserve">    от                     № </t>
  </si>
  <si>
    <t>полное наименование профсоюзной организации</t>
  </si>
  <si>
    <t>Расходы их Фонда помощи</t>
  </si>
  <si>
    <t>7.</t>
  </si>
  <si>
    <t>8.</t>
  </si>
  <si>
    <t>9.</t>
  </si>
  <si>
    <t>9.1.</t>
  </si>
  <si>
    <t>10.</t>
  </si>
  <si>
    <t>10.1.</t>
  </si>
  <si>
    <t>10.2.</t>
  </si>
  <si>
    <t>11.</t>
  </si>
  <si>
    <t>11.1.</t>
  </si>
  <si>
    <t>12.</t>
  </si>
  <si>
    <t>13.</t>
  </si>
  <si>
    <t>ЦЕЛЕВЫЕ МЕРОПРИЯТИЯ</t>
  </si>
  <si>
    <t>АДМИНИСТРАТИВНО-ХОЗЯЙСТВЕННЫЕ РАСХОДЫ</t>
  </si>
  <si>
    <t>14.</t>
  </si>
  <si>
    <t>15.</t>
  </si>
  <si>
    <t>16.</t>
  </si>
  <si>
    <t>17.</t>
  </si>
  <si>
    <r>
      <t>ИТОГО РАСХОДОВ</t>
    </r>
    <r>
      <rPr>
        <sz val="16"/>
        <color indexed="63"/>
        <rFont val="Times New Roman"/>
        <family val="1"/>
        <charset val="204"/>
      </rPr>
      <t xml:space="preserve"> (сумма строк 7-16)</t>
    </r>
  </si>
  <si>
    <t>Остаток средств на конец отчетного года</t>
  </si>
  <si>
    <t>18.</t>
  </si>
  <si>
    <t>Ф.И.О.</t>
  </si>
  <si>
    <t>ДОХОДЫ ОТЧЁТНОГО ГОДА , в том числе:</t>
  </si>
  <si>
    <r>
      <t xml:space="preserve">Членские профсоюзные взносы </t>
    </r>
    <r>
      <rPr>
        <i/>
        <sz val="16"/>
        <color indexed="63"/>
        <rFont val="Times New Roman"/>
        <family val="1"/>
        <charset val="204"/>
      </rPr>
      <t>(остающиеся в распоряжении профсоюзной организации)</t>
    </r>
  </si>
  <si>
    <t>автоматическое заполнение</t>
  </si>
  <si>
    <t xml:space="preserve">в том числе в материальных ценностях </t>
  </si>
  <si>
    <t>СМЕТА ДОХОДОВ И РАСХОДОВ  на 2022   год</t>
  </si>
  <si>
    <r>
      <t xml:space="preserve">Образец, отчисления вышестоящей 30%, в распоряжении </t>
    </r>
    <r>
      <rPr>
        <b/>
        <sz val="16"/>
        <color rgb="FFFF0000"/>
        <rFont val="Arial"/>
        <family val="2"/>
        <charset val="204"/>
      </rPr>
      <t>70%</t>
    </r>
    <r>
      <rPr>
        <b/>
        <sz val="11"/>
        <color rgb="FFFF0000"/>
        <rFont val="Arial"/>
        <family val="2"/>
        <charset val="204"/>
      </rPr>
      <t xml:space="preserve"> от вала 100%</t>
    </r>
  </si>
  <si>
    <t>СМЕТА ДОХОДОВ И РАСХОДОВ  на 20__   год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</si>
</sst>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i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Arial"/>
    </font>
    <font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6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color indexed="6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color rgb="FF00B050"/>
      <name val="Times New Roman"/>
      <family val="1"/>
      <charset val="204"/>
    </font>
    <font>
      <i/>
      <sz val="16"/>
      <color indexed="63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8"/>
      <color theme="9" tint="-0.249977111117893"/>
      <name val="Times New Roman"/>
      <family val="1"/>
      <charset val="204"/>
    </font>
    <font>
      <b/>
      <sz val="18"/>
      <color theme="9" tint="-0.249977111117893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indent="2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0" xfId="0" applyFill="1"/>
    <xf numFmtId="0" fontId="9" fillId="0" borderId="0" xfId="0" applyFont="1"/>
    <xf numFmtId="0" fontId="9" fillId="0" borderId="2" xfId="0" applyFont="1" applyBorder="1"/>
    <xf numFmtId="0" fontId="11" fillId="0" borderId="0" xfId="0" applyFont="1"/>
    <xf numFmtId="0" fontId="12" fillId="0" borderId="0" xfId="0" applyFont="1"/>
    <xf numFmtId="4" fontId="12" fillId="3" borderId="0" xfId="0" applyNumberFormat="1" applyFont="1" applyFill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wrapText="1"/>
    </xf>
    <xf numFmtId="0" fontId="15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wrapText="1"/>
    </xf>
    <xf numFmtId="0" fontId="14" fillId="2" borderId="6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11" fillId="0" borderId="11" xfId="0" applyFont="1" applyBorder="1"/>
    <xf numFmtId="0" fontId="13" fillId="0" borderId="12" xfId="0" applyFont="1" applyBorder="1"/>
    <xf numFmtId="0" fontId="11" fillId="0" borderId="1" xfId="0" applyFont="1" applyBorder="1"/>
    <xf numFmtId="4" fontId="11" fillId="3" borderId="0" xfId="0" applyNumberFormat="1" applyFont="1" applyFill="1"/>
    <xf numFmtId="3" fontId="11" fillId="3" borderId="0" xfId="0" applyNumberFormat="1" applyFont="1" applyFill="1"/>
    <xf numFmtId="4" fontId="18" fillId="3" borderId="1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vertical="top" wrapText="1"/>
    </xf>
    <xf numFmtId="9" fontId="21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4" fontId="14" fillId="2" borderId="1" xfId="0" applyNumberFormat="1" applyFont="1" applyFill="1" applyBorder="1" applyAlignment="1">
      <alignment horizontal="center" vertical="top" wrapText="1"/>
    </xf>
    <xf numFmtId="16" fontId="14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15" fillId="2" borderId="0" xfId="0" applyFont="1" applyFill="1" applyBorder="1" applyAlignment="1">
      <alignment vertical="top" wrapText="1"/>
    </xf>
    <xf numFmtId="0" fontId="11" fillId="0" borderId="0" xfId="0" applyFont="1" applyBorder="1"/>
    <xf numFmtId="0" fontId="21" fillId="0" borderId="2" xfId="0" applyFont="1" applyBorder="1"/>
    <xf numFmtId="0" fontId="11" fillId="0" borderId="2" xfId="0" applyFont="1" applyBorder="1"/>
    <xf numFmtId="0" fontId="13" fillId="0" borderId="0" xfId="0" applyFont="1"/>
    <xf numFmtId="0" fontId="8" fillId="3" borderId="0" xfId="0" applyFont="1" applyFill="1" applyAlignment="1">
      <alignment horizontal="left" wrapText="1"/>
    </xf>
    <xf numFmtId="9" fontId="24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textRotation="90" wrapText="1"/>
    </xf>
    <xf numFmtId="0" fontId="19" fillId="2" borderId="12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8" fillId="0" borderId="0" xfId="0" applyFont="1" applyBorder="1"/>
    <xf numFmtId="0" fontId="18" fillId="0" borderId="0" xfId="0" applyFont="1"/>
    <xf numFmtId="0" fontId="18" fillId="0" borderId="2" xfId="0" applyFont="1" applyBorder="1"/>
    <xf numFmtId="0" fontId="26" fillId="0" borderId="0" xfId="0" applyFont="1" applyAlignment="1">
      <alignment horizontal="center"/>
    </xf>
    <xf numFmtId="0" fontId="18" fillId="0" borderId="0" xfId="0" applyFont="1" applyBorder="1"/>
    <xf numFmtId="4" fontId="27" fillId="3" borderId="1" xfId="0" applyNumberFormat="1" applyFont="1" applyFill="1" applyBorder="1" applyAlignment="1">
      <alignment horizontal="center" vertical="top" wrapText="1"/>
    </xf>
    <xf numFmtId="9" fontId="13" fillId="0" borderId="1" xfId="0" applyNumberFormat="1" applyFont="1" applyBorder="1" applyAlignment="1">
      <alignment horizontal="center"/>
    </xf>
    <xf numFmtId="0" fontId="27" fillId="0" borderId="12" xfId="0" applyFont="1" applyBorder="1"/>
    <xf numFmtId="9" fontId="27" fillId="0" borderId="0" xfId="0" applyNumberFormat="1" applyFont="1" applyAlignment="1">
      <alignment horizontal="center"/>
    </xf>
    <xf numFmtId="4" fontId="13" fillId="4" borderId="1" xfId="0" applyNumberFormat="1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horizontal="center"/>
    </xf>
    <xf numFmtId="4" fontId="13" fillId="4" borderId="12" xfId="0" applyNumberFormat="1" applyFont="1" applyFill="1" applyBorder="1" applyAlignment="1">
      <alignment horizontal="center"/>
    </xf>
    <xf numFmtId="0" fontId="0" fillId="4" borderId="1" xfId="0" applyFill="1" applyBorder="1"/>
    <xf numFmtId="2" fontId="27" fillId="0" borderId="12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9" fontId="28" fillId="4" borderId="1" xfId="0" applyNumberFormat="1" applyFont="1" applyFill="1" applyBorder="1" applyAlignment="1">
      <alignment horizontal="center" vertical="top" wrapText="1"/>
    </xf>
    <xf numFmtId="4" fontId="29" fillId="4" borderId="1" xfId="0" applyNumberFormat="1" applyFont="1" applyFill="1" applyBorder="1" applyAlignment="1">
      <alignment horizontal="center" vertical="top" wrapText="1"/>
    </xf>
    <xf numFmtId="4" fontId="23" fillId="4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/>
    </xf>
    <xf numFmtId="4" fontId="12" fillId="4" borderId="1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textRotation="90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opLeftCell="A33" workbookViewId="0">
      <selection activeCell="G41" sqref="G41"/>
    </sheetView>
  </sheetViews>
  <sheetFormatPr defaultRowHeight="12.75"/>
  <cols>
    <col min="1" max="1" width="1.28515625" customWidth="1"/>
    <col min="2" max="2" width="4" customWidth="1"/>
    <col min="3" max="3" width="57.85546875" customWidth="1"/>
    <col min="4" max="4" width="9.28515625" customWidth="1"/>
    <col min="5" max="5" width="9.85546875" customWidth="1"/>
    <col min="6" max="6" width="40.140625" customWidth="1"/>
    <col min="7" max="7" width="36" customWidth="1"/>
    <col min="8" max="8" width="17" customWidth="1"/>
    <col min="9" max="9" width="25" customWidth="1"/>
    <col min="10" max="10" width="12.85546875" customWidth="1"/>
  </cols>
  <sheetData>
    <row r="1" spans="1:9" ht="3" customHeight="1">
      <c r="G1" s="7"/>
    </row>
    <row r="2" spans="1:9" ht="20.25">
      <c r="B2" s="12"/>
      <c r="C2" s="86" t="s">
        <v>77</v>
      </c>
      <c r="D2" s="86"/>
      <c r="E2" s="86"/>
      <c r="F2" s="86"/>
      <c r="G2" s="56" t="s">
        <v>10</v>
      </c>
    </row>
    <row r="3" spans="1:9" ht="63" customHeight="1">
      <c r="B3" s="12"/>
      <c r="C3" s="87"/>
      <c r="D3" s="87"/>
      <c r="E3" s="87"/>
      <c r="F3" s="87"/>
      <c r="G3" s="57" t="s">
        <v>47</v>
      </c>
    </row>
    <row r="4" spans="1:9" ht="23.25" customHeight="1">
      <c r="A4" s="14"/>
      <c r="B4" s="54" t="s">
        <v>36</v>
      </c>
      <c r="C4" s="55"/>
      <c r="D4" s="13"/>
      <c r="E4" s="13"/>
      <c r="F4" s="13"/>
      <c r="G4" s="63" t="s">
        <v>48</v>
      </c>
    </row>
    <row r="5" spans="1:9" ht="22.5" hidden="1" customHeight="1">
      <c r="A5" s="1" t="s">
        <v>3</v>
      </c>
      <c r="B5" s="12"/>
      <c r="C5" s="12"/>
      <c r="D5" s="12"/>
      <c r="E5" s="12"/>
      <c r="F5" s="12"/>
      <c r="G5" s="12"/>
    </row>
    <row r="6" spans="1:9" ht="13.5" customHeight="1">
      <c r="A6" s="2" t="s">
        <v>7</v>
      </c>
      <c r="B6" s="88" t="s">
        <v>49</v>
      </c>
      <c r="C6" s="88"/>
      <c r="D6" s="88"/>
      <c r="E6" s="88"/>
      <c r="F6" s="88"/>
      <c r="G6" s="12"/>
    </row>
    <row r="7" spans="1:9" ht="2.25" customHeight="1">
      <c r="A7" s="2"/>
      <c r="B7" s="12"/>
      <c r="C7" s="12"/>
      <c r="D7" s="12"/>
      <c r="E7" s="12"/>
      <c r="F7" s="12"/>
      <c r="G7" s="12"/>
    </row>
    <row r="8" spans="1:9" ht="15">
      <c r="A8" s="6" t="s">
        <v>0</v>
      </c>
      <c r="B8" s="12"/>
      <c r="C8" s="12"/>
      <c r="D8" s="12"/>
      <c r="E8" s="12"/>
      <c r="F8" s="12"/>
      <c r="G8" s="12"/>
    </row>
    <row r="9" spans="1:9" ht="15">
      <c r="A9" s="6" t="s">
        <v>8</v>
      </c>
      <c r="B9" s="12"/>
      <c r="C9" s="12"/>
      <c r="D9" s="12"/>
      <c r="E9" s="12"/>
      <c r="F9" s="12"/>
      <c r="G9" s="12"/>
    </row>
    <row r="10" spans="1:9" ht="12" customHeight="1">
      <c r="A10" s="6" t="s">
        <v>9</v>
      </c>
      <c r="B10" s="12"/>
      <c r="C10" s="12"/>
      <c r="D10" s="12"/>
      <c r="E10" s="12"/>
      <c r="F10" s="12"/>
      <c r="G10" s="12"/>
    </row>
    <row r="11" spans="1:9" ht="15">
      <c r="A11" s="6" t="s">
        <v>13</v>
      </c>
      <c r="B11" s="12"/>
      <c r="C11" s="12"/>
      <c r="D11" s="12"/>
      <c r="E11" s="12"/>
      <c r="F11" s="12"/>
      <c r="G11" s="12"/>
      <c r="H11" s="77"/>
      <c r="I11" t="s">
        <v>74</v>
      </c>
    </row>
    <row r="12" spans="1:9" ht="7.5" customHeight="1">
      <c r="A12" s="1"/>
      <c r="B12" s="12"/>
      <c r="C12" s="12"/>
      <c r="D12" s="12"/>
      <c r="E12" s="12"/>
      <c r="F12" s="12"/>
      <c r="G12" s="12"/>
    </row>
    <row r="13" spans="1:9" ht="21.75" customHeight="1">
      <c r="A13" s="3"/>
      <c r="B13" s="14"/>
      <c r="C13" s="15" t="s">
        <v>34</v>
      </c>
      <c r="D13" s="14"/>
      <c r="E13" s="14"/>
      <c r="F13" s="14"/>
      <c r="G13" s="16">
        <v>20500</v>
      </c>
      <c r="H13" s="71">
        <v>1</v>
      </c>
      <c r="I13" s="11"/>
    </row>
    <row r="14" spans="1:9" ht="25.5" customHeight="1">
      <c r="B14" s="89" t="s">
        <v>76</v>
      </c>
      <c r="C14" s="90"/>
      <c r="D14" s="90"/>
      <c r="E14" s="90"/>
      <c r="F14" s="90"/>
      <c r="G14" s="90"/>
      <c r="I14" s="11"/>
    </row>
    <row r="15" spans="1:9" ht="39.75" customHeight="1">
      <c r="B15" s="91" t="s">
        <v>4</v>
      </c>
      <c r="C15" s="17" t="s">
        <v>1</v>
      </c>
      <c r="D15" s="18" t="s">
        <v>2</v>
      </c>
      <c r="E15" s="93" t="s">
        <v>37</v>
      </c>
      <c r="F15" s="94"/>
      <c r="G15" s="95"/>
    </row>
    <row r="16" spans="1:9" ht="1.5" hidden="1" customHeight="1" thickBot="1">
      <c r="B16" s="91"/>
      <c r="C16" s="19"/>
      <c r="D16" s="20"/>
      <c r="E16" s="21"/>
      <c r="F16" s="22"/>
      <c r="G16" s="23"/>
    </row>
    <row r="17" spans="2:10" ht="18.75" customHeight="1">
      <c r="B17" s="92"/>
      <c r="C17" s="24"/>
      <c r="D17" s="25"/>
      <c r="E17" s="96" t="s">
        <v>5</v>
      </c>
      <c r="F17" s="97"/>
      <c r="G17" s="100" t="s">
        <v>22</v>
      </c>
    </row>
    <row r="18" spans="2:10" ht="15.75" customHeight="1">
      <c r="B18" s="92"/>
      <c r="C18" s="24"/>
      <c r="D18" s="25"/>
      <c r="E18" s="98"/>
      <c r="F18" s="99"/>
      <c r="G18" s="101"/>
    </row>
    <row r="19" spans="2:10" ht="20.25">
      <c r="B19" s="92"/>
      <c r="C19" s="26"/>
      <c r="D19" s="26"/>
      <c r="E19" s="27" t="s">
        <v>6</v>
      </c>
      <c r="F19" s="27" t="s">
        <v>21</v>
      </c>
      <c r="G19" s="27" t="s">
        <v>21</v>
      </c>
    </row>
    <row r="20" spans="2:10" ht="20.25" customHeight="1">
      <c r="B20" s="85" t="s">
        <v>11</v>
      </c>
      <c r="C20" s="28">
        <v>1</v>
      </c>
      <c r="D20" s="29">
        <v>2</v>
      </c>
      <c r="E20" s="27">
        <v>3</v>
      </c>
      <c r="F20" s="27">
        <v>4</v>
      </c>
      <c r="G20" s="27">
        <v>5</v>
      </c>
    </row>
    <row r="21" spans="2:10" ht="71.25" customHeight="1">
      <c r="B21" s="85"/>
      <c r="C21" s="37" t="s">
        <v>23</v>
      </c>
      <c r="D21" s="31">
        <v>1</v>
      </c>
      <c r="E21" s="32"/>
      <c r="F21" s="33">
        <v>2115.0500000000002</v>
      </c>
      <c r="G21" s="33">
        <v>974.42</v>
      </c>
      <c r="J21" s="5"/>
    </row>
    <row r="22" spans="2:10" ht="41.25" customHeight="1">
      <c r="B22" s="85"/>
      <c r="C22" s="30" t="s">
        <v>72</v>
      </c>
      <c r="D22" s="31"/>
      <c r="E22" s="36"/>
      <c r="F22" s="72">
        <f>SUM(F23+F25)</f>
        <v>14350.499999999998</v>
      </c>
      <c r="G22" s="72">
        <f>SUM(G25+G24)</f>
        <v>7000</v>
      </c>
      <c r="H22" s="9"/>
      <c r="J22" s="4"/>
    </row>
    <row r="23" spans="2:10" ht="69.75" customHeight="1">
      <c r="B23" s="85"/>
      <c r="C23" s="30" t="s">
        <v>73</v>
      </c>
      <c r="D23" s="31">
        <v>2</v>
      </c>
      <c r="E23" s="32"/>
      <c r="F23" s="72">
        <f>SUM(G13*70%)</f>
        <v>14349.999999999998</v>
      </c>
      <c r="G23" s="35" t="s">
        <v>24</v>
      </c>
      <c r="H23" s="10"/>
      <c r="J23" s="4"/>
    </row>
    <row r="24" spans="2:10" ht="69" customHeight="1">
      <c r="B24" s="85"/>
      <c r="C24" s="30" t="s">
        <v>40</v>
      </c>
      <c r="D24" s="31">
        <v>3</v>
      </c>
      <c r="E24" s="32"/>
      <c r="F24" s="35" t="s">
        <v>24</v>
      </c>
      <c r="G24" s="33">
        <v>7000</v>
      </c>
    </row>
    <row r="25" spans="2:10" ht="30" customHeight="1">
      <c r="B25" s="85"/>
      <c r="C25" s="30" t="s">
        <v>31</v>
      </c>
      <c r="D25" s="31">
        <v>4</v>
      </c>
      <c r="E25" s="32"/>
      <c r="F25" s="72">
        <f>SUM(F26+F27)</f>
        <v>0.5</v>
      </c>
      <c r="G25" s="72">
        <f>SUM(G28+G29)</f>
        <v>0</v>
      </c>
    </row>
    <row r="26" spans="2:10" ht="62.25" customHeight="1">
      <c r="B26" s="85"/>
      <c r="C26" s="62" t="s">
        <v>41</v>
      </c>
      <c r="D26" s="31" t="s">
        <v>32</v>
      </c>
      <c r="E26" s="32"/>
      <c r="F26" s="68">
        <v>0.5</v>
      </c>
      <c r="G26" s="35" t="s">
        <v>39</v>
      </c>
    </row>
    <row r="27" spans="2:10" ht="30" customHeight="1">
      <c r="B27" s="85"/>
      <c r="C27" s="30"/>
      <c r="D27" s="31" t="s">
        <v>42</v>
      </c>
      <c r="E27" s="32"/>
      <c r="F27" s="68"/>
      <c r="G27" s="35" t="s">
        <v>39</v>
      </c>
    </row>
    <row r="28" spans="2:10" ht="30" customHeight="1">
      <c r="B28" s="85"/>
      <c r="C28" s="30"/>
      <c r="D28" s="31" t="s">
        <v>43</v>
      </c>
      <c r="E28" s="32"/>
      <c r="F28" s="35" t="s">
        <v>39</v>
      </c>
      <c r="G28" s="33"/>
    </row>
    <row r="29" spans="2:10" ht="27" customHeight="1">
      <c r="B29" s="85"/>
      <c r="C29" s="62"/>
      <c r="D29" s="31" t="s">
        <v>44</v>
      </c>
      <c r="E29" s="32"/>
      <c r="F29" s="35" t="s">
        <v>39</v>
      </c>
      <c r="G29" s="35"/>
    </row>
    <row r="30" spans="2:10" ht="41.25" customHeight="1">
      <c r="B30" s="60"/>
      <c r="C30" s="61" t="s">
        <v>45</v>
      </c>
      <c r="D30" s="31">
        <v>5</v>
      </c>
      <c r="E30" s="32"/>
      <c r="F30" s="73">
        <f>SUM(F23+F25)</f>
        <v>14350.499999999998</v>
      </c>
      <c r="G30" s="74">
        <f>SUM(G24+G25)</f>
        <v>7000</v>
      </c>
    </row>
    <row r="31" spans="2:10" ht="18" customHeight="1">
      <c r="B31" s="38"/>
      <c r="C31" s="39" t="s">
        <v>46</v>
      </c>
      <c r="D31" s="59">
        <v>6</v>
      </c>
      <c r="E31" s="40"/>
      <c r="F31" s="75">
        <f>SUM(F21+F30)</f>
        <v>16465.55</v>
      </c>
      <c r="G31" s="76">
        <f>SUM(G21+G30)</f>
        <v>7974.42</v>
      </c>
    </row>
    <row r="32" spans="2:10" ht="121.5" hidden="1" customHeight="1">
      <c r="B32" s="14"/>
      <c r="C32" s="14"/>
      <c r="D32" s="14"/>
      <c r="E32" s="14"/>
      <c r="F32" s="41"/>
      <c r="G32" s="41"/>
    </row>
    <row r="33" spans="2:7" ht="1.5" customHeight="1">
      <c r="B33" s="14"/>
      <c r="C33" s="14"/>
      <c r="D33" s="14"/>
      <c r="E33" s="14"/>
      <c r="F33" s="41"/>
      <c r="G33" s="41"/>
    </row>
    <row r="34" spans="2:7" ht="20.25">
      <c r="B34" s="14"/>
      <c r="C34" s="14"/>
      <c r="D34" s="14"/>
      <c r="E34" s="14"/>
      <c r="F34" s="42">
        <v>2</v>
      </c>
      <c r="G34" s="41"/>
    </row>
    <row r="35" spans="2:7" ht="25.5" customHeight="1">
      <c r="B35" s="85" t="s">
        <v>12</v>
      </c>
      <c r="C35" s="30" t="s">
        <v>33</v>
      </c>
      <c r="D35" s="31"/>
      <c r="E35" s="32"/>
      <c r="F35" s="43"/>
      <c r="G35" s="43"/>
    </row>
    <row r="36" spans="2:7" ht="30.75" customHeight="1">
      <c r="B36" s="85"/>
      <c r="C36" s="30" t="s">
        <v>62</v>
      </c>
      <c r="D36" s="44"/>
      <c r="E36" s="45"/>
      <c r="F36" s="46"/>
      <c r="G36" s="46"/>
    </row>
    <row r="37" spans="2:7" ht="30" customHeight="1">
      <c r="B37" s="85"/>
      <c r="C37" s="37" t="s">
        <v>50</v>
      </c>
      <c r="D37" s="31" t="s">
        <v>51</v>
      </c>
      <c r="E37" s="47">
        <v>0.27</v>
      </c>
      <c r="F37" s="72">
        <f>SUM(F31*E37)</f>
        <v>4445.6985000000004</v>
      </c>
      <c r="G37" s="43"/>
    </row>
    <row r="38" spans="2:7" ht="50.25" customHeight="1">
      <c r="B38" s="85"/>
      <c r="C38" s="37" t="s">
        <v>14</v>
      </c>
      <c r="D38" s="31" t="s">
        <v>52</v>
      </c>
      <c r="E38" s="47">
        <v>0.02</v>
      </c>
      <c r="F38" s="72">
        <f>SUM(F31*E38)</f>
        <v>329.31099999999998</v>
      </c>
      <c r="G38" s="43"/>
    </row>
    <row r="39" spans="2:7" ht="48.75" customHeight="1">
      <c r="B39" s="85"/>
      <c r="C39" s="48" t="s">
        <v>27</v>
      </c>
      <c r="D39" s="31" t="s">
        <v>53</v>
      </c>
      <c r="E39" s="58">
        <v>0.1</v>
      </c>
      <c r="F39" s="72">
        <f>SUM(F31*E39)</f>
        <v>1646.5550000000001</v>
      </c>
      <c r="G39" s="33">
        <v>974.42</v>
      </c>
    </row>
    <row r="40" spans="2:7" ht="32.25" customHeight="1">
      <c r="B40" s="85"/>
      <c r="C40" s="34" t="s">
        <v>28</v>
      </c>
      <c r="D40" s="50" t="s">
        <v>54</v>
      </c>
      <c r="E40" s="45"/>
      <c r="F40" s="68">
        <v>1646.56</v>
      </c>
      <c r="G40" s="68">
        <v>0</v>
      </c>
    </row>
    <row r="41" spans="2:7" ht="53.25" customHeight="1">
      <c r="B41" s="85"/>
      <c r="C41" s="37" t="s">
        <v>15</v>
      </c>
      <c r="D41" s="31" t="s">
        <v>55</v>
      </c>
      <c r="E41" s="47">
        <v>0.2</v>
      </c>
      <c r="F41" s="33">
        <f>SUM(F31*E41)</f>
        <v>3293.11</v>
      </c>
      <c r="G41" s="72">
        <f>SUM(G42+G43)</f>
        <v>7000</v>
      </c>
    </row>
    <row r="42" spans="2:7" ht="22.5" customHeight="1">
      <c r="B42" s="85"/>
      <c r="C42" s="34" t="s">
        <v>25</v>
      </c>
      <c r="D42" s="49" t="s">
        <v>56</v>
      </c>
      <c r="E42" s="45"/>
      <c r="F42" s="68">
        <v>2293.11</v>
      </c>
      <c r="G42" s="68">
        <v>5000</v>
      </c>
    </row>
    <row r="43" spans="2:7" ht="21.75" customHeight="1">
      <c r="B43" s="85"/>
      <c r="C43" s="34" t="s">
        <v>26</v>
      </c>
      <c r="D43" s="31" t="s">
        <v>57</v>
      </c>
      <c r="E43" s="45"/>
      <c r="F43" s="68">
        <v>1000</v>
      </c>
      <c r="G43" s="68">
        <v>2000</v>
      </c>
    </row>
    <row r="44" spans="2:7" ht="30" customHeight="1">
      <c r="B44" s="85"/>
      <c r="C44" s="37" t="s">
        <v>29</v>
      </c>
      <c r="D44" s="31" t="s">
        <v>58</v>
      </c>
      <c r="E44" s="47">
        <v>0.04</v>
      </c>
      <c r="F44" s="72">
        <f>SUM(F31*E44)</f>
        <v>658.62199999999996</v>
      </c>
      <c r="G44" s="43"/>
    </row>
    <row r="45" spans="2:7" ht="25.5" customHeight="1">
      <c r="B45" s="85"/>
      <c r="C45" s="34" t="s">
        <v>30</v>
      </c>
      <c r="D45" s="50" t="s">
        <v>59</v>
      </c>
      <c r="E45" s="45"/>
      <c r="F45" s="35"/>
      <c r="G45" s="43"/>
    </row>
    <row r="46" spans="2:7" ht="33" customHeight="1">
      <c r="B46" s="85"/>
      <c r="C46" s="37" t="s">
        <v>16</v>
      </c>
      <c r="D46" s="31" t="s">
        <v>60</v>
      </c>
      <c r="E46" s="47">
        <v>0.01</v>
      </c>
      <c r="F46" s="72">
        <f>SUM(F31*E46)</f>
        <v>164.65549999999999</v>
      </c>
      <c r="G46" s="43"/>
    </row>
    <row r="47" spans="2:7" ht="52.5" customHeight="1">
      <c r="B47" s="85"/>
      <c r="C47" s="37" t="s">
        <v>17</v>
      </c>
      <c r="D47" s="31" t="s">
        <v>61</v>
      </c>
      <c r="E47" s="58">
        <v>0.02</v>
      </c>
      <c r="F47" s="72">
        <f>SUM(F31*E47)</f>
        <v>329.31099999999998</v>
      </c>
      <c r="G47" s="43"/>
    </row>
    <row r="48" spans="2:7" ht="52.5" customHeight="1">
      <c r="B48" s="85"/>
      <c r="C48" s="30" t="s">
        <v>63</v>
      </c>
      <c r="D48" s="31"/>
      <c r="E48" s="80">
        <f>SUM(E49+E50+E51)</f>
        <v>0.32999999999999996</v>
      </c>
      <c r="F48" s="81">
        <f>SUM(F49+F50+F51)</f>
        <v>5433.6314999999995</v>
      </c>
      <c r="G48" s="82">
        <f>SUM(G49+G50+G51)</f>
        <v>0</v>
      </c>
    </row>
    <row r="49" spans="2:7" ht="69" customHeight="1">
      <c r="B49" s="85"/>
      <c r="C49" s="37" t="s">
        <v>18</v>
      </c>
      <c r="D49" s="50" t="s">
        <v>64</v>
      </c>
      <c r="E49" s="47">
        <v>0.3</v>
      </c>
      <c r="F49" s="72">
        <f>SUM(F31*E49)</f>
        <v>4939.665</v>
      </c>
      <c r="G49" s="43"/>
    </row>
    <row r="50" spans="2:7" ht="48.75" customHeight="1">
      <c r="B50" s="85"/>
      <c r="C50" s="37" t="s">
        <v>19</v>
      </c>
      <c r="D50" s="50" t="s">
        <v>65</v>
      </c>
      <c r="E50" s="47">
        <v>0</v>
      </c>
      <c r="F50" s="72">
        <f>SUM(F31*E50)</f>
        <v>0</v>
      </c>
      <c r="G50" s="43"/>
    </row>
    <row r="51" spans="2:7" ht="36.75" customHeight="1">
      <c r="B51" s="85"/>
      <c r="C51" s="37" t="s">
        <v>20</v>
      </c>
      <c r="D51" s="50" t="s">
        <v>66</v>
      </c>
      <c r="E51" s="47">
        <v>0.03</v>
      </c>
      <c r="F51" s="72">
        <f>SUM(F31*E51)</f>
        <v>493.96649999999994</v>
      </c>
      <c r="G51" s="33">
        <v>0</v>
      </c>
    </row>
    <row r="52" spans="2:7" ht="42" customHeight="1">
      <c r="B52" s="85"/>
      <c r="C52" s="37" t="s">
        <v>68</v>
      </c>
      <c r="D52" s="50" t="s">
        <v>67</v>
      </c>
      <c r="E52" s="47">
        <f>SUM(E37+E38+E39+E41+E44+E46+E47+E48)</f>
        <v>0.9900000000000001</v>
      </c>
      <c r="F52" s="72">
        <f>SUM(F37+F38+F39+F41+F44+F46+F47+F49+F50+F51)</f>
        <v>16300.8945</v>
      </c>
      <c r="G52" s="72">
        <f>SUM(G37+G38+G39+G41+G48)</f>
        <v>7974.42</v>
      </c>
    </row>
    <row r="53" spans="2:7" ht="24" customHeight="1">
      <c r="B53" s="40"/>
      <c r="C53" s="51" t="s">
        <v>69</v>
      </c>
      <c r="D53" s="59" t="s">
        <v>70</v>
      </c>
      <c r="E53" s="69">
        <f>SUM(100%-E52)</f>
        <v>9.9999999999998979E-3</v>
      </c>
      <c r="F53" s="83">
        <f>SUM(F31-F52)</f>
        <v>164.65549999999894</v>
      </c>
      <c r="G53" s="84">
        <f>SUM(G31-G52)</f>
        <v>0</v>
      </c>
    </row>
    <row r="54" spans="2:7" ht="20.25" hidden="1">
      <c r="B54" s="14"/>
      <c r="C54" s="52"/>
      <c r="D54" s="14"/>
      <c r="E54" s="14"/>
      <c r="F54" s="14"/>
      <c r="G54" s="53"/>
    </row>
    <row r="55" spans="2:7" ht="20.25">
      <c r="B55" s="38"/>
      <c r="C55" s="70" t="s">
        <v>75</v>
      </c>
      <c r="D55" s="40"/>
      <c r="E55" s="40"/>
      <c r="F55" s="79">
        <v>164.66</v>
      </c>
      <c r="G55" s="78">
        <v>0</v>
      </c>
    </row>
    <row r="56" spans="2:7" ht="15">
      <c r="C56" s="12"/>
      <c r="E56" s="8"/>
      <c r="F56" s="8"/>
      <c r="G56" s="8"/>
    </row>
    <row r="57" spans="2:7">
      <c r="F57" s="9"/>
      <c r="G57" s="9"/>
    </row>
    <row r="58" spans="2:7" ht="20.25">
      <c r="C58" s="64" t="s">
        <v>38</v>
      </c>
      <c r="D58" s="64"/>
      <c r="E58" s="64"/>
      <c r="F58" s="67"/>
      <c r="G58" s="65"/>
    </row>
    <row r="59" spans="2:7">
      <c r="F59" s="66" t="s">
        <v>35</v>
      </c>
      <c r="G59" s="66" t="s">
        <v>71</v>
      </c>
    </row>
  </sheetData>
  <mergeCells count="10">
    <mergeCell ref="B20:B29"/>
    <mergeCell ref="B35:B52"/>
    <mergeCell ref="C2:F2"/>
    <mergeCell ref="C3:F3"/>
    <mergeCell ref="B6:F6"/>
    <mergeCell ref="B14:G14"/>
    <mergeCell ref="B15:B19"/>
    <mergeCell ref="E15:G15"/>
    <mergeCell ref="E17:F18"/>
    <mergeCell ref="G17:G18"/>
  </mergeCells>
  <pageMargins left="0.74803149606299213" right="0.43307086614173229" top="0.43307086614173229" bottom="0.51181102362204722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topLeftCell="A33" workbookViewId="0">
      <selection activeCell="G41" sqref="G41"/>
    </sheetView>
  </sheetViews>
  <sheetFormatPr defaultRowHeight="12.75"/>
  <cols>
    <col min="1" max="1" width="1.28515625" customWidth="1"/>
    <col min="2" max="2" width="4" customWidth="1"/>
    <col min="3" max="3" width="57.85546875" customWidth="1"/>
    <col min="4" max="4" width="9.28515625" customWidth="1"/>
    <col min="5" max="5" width="9.85546875" customWidth="1"/>
    <col min="6" max="6" width="40.140625" customWidth="1"/>
    <col min="7" max="7" width="36" customWidth="1"/>
    <col min="8" max="8" width="17" customWidth="1"/>
    <col min="9" max="9" width="25" customWidth="1"/>
    <col min="10" max="10" width="12.85546875" customWidth="1"/>
  </cols>
  <sheetData>
    <row r="1" spans="1:9" ht="3" customHeight="1">
      <c r="G1" s="7"/>
    </row>
    <row r="2" spans="1:9" ht="20.25">
      <c r="B2" s="12"/>
      <c r="C2" s="86" t="s">
        <v>77</v>
      </c>
      <c r="D2" s="86"/>
      <c r="E2" s="86"/>
      <c r="F2" s="86"/>
      <c r="G2" s="56" t="s">
        <v>10</v>
      </c>
    </row>
    <row r="3" spans="1:9" ht="63" customHeight="1">
      <c r="B3" s="12"/>
      <c r="C3" s="87"/>
      <c r="D3" s="87"/>
      <c r="E3" s="87"/>
      <c r="F3" s="87"/>
      <c r="G3" s="57" t="s">
        <v>47</v>
      </c>
    </row>
    <row r="4" spans="1:9" ht="23.25" customHeight="1">
      <c r="A4" s="14"/>
      <c r="B4" s="54" t="s">
        <v>36</v>
      </c>
      <c r="C4" s="55"/>
      <c r="D4" s="13"/>
      <c r="E4" s="13"/>
      <c r="F4" s="13"/>
      <c r="G4" s="63" t="s">
        <v>48</v>
      </c>
    </row>
    <row r="5" spans="1:9" ht="22.5" hidden="1" customHeight="1">
      <c r="A5" s="1" t="s">
        <v>3</v>
      </c>
      <c r="B5" s="12"/>
      <c r="C5" s="12"/>
      <c r="D5" s="12"/>
      <c r="E5" s="12"/>
      <c r="F5" s="12"/>
      <c r="G5" s="12"/>
    </row>
    <row r="6" spans="1:9" ht="13.5" customHeight="1">
      <c r="A6" s="2" t="s">
        <v>7</v>
      </c>
      <c r="B6" s="88" t="s">
        <v>49</v>
      </c>
      <c r="C6" s="88"/>
      <c r="D6" s="88"/>
      <c r="E6" s="88"/>
      <c r="F6" s="88"/>
      <c r="G6" s="12"/>
    </row>
    <row r="7" spans="1:9" ht="2.25" customHeight="1">
      <c r="A7" s="2"/>
      <c r="B7" s="12"/>
      <c r="C7" s="12"/>
      <c r="D7" s="12"/>
      <c r="E7" s="12"/>
      <c r="F7" s="12"/>
      <c r="G7" s="12"/>
    </row>
    <row r="8" spans="1:9" ht="15">
      <c r="A8" s="6" t="s">
        <v>0</v>
      </c>
      <c r="B8" s="12"/>
      <c r="C8" s="12"/>
      <c r="D8" s="12"/>
      <c r="E8" s="12"/>
      <c r="F8" s="12"/>
      <c r="G8" s="12"/>
    </row>
    <row r="9" spans="1:9" ht="15">
      <c r="A9" s="6" t="s">
        <v>8</v>
      </c>
      <c r="B9" s="12"/>
      <c r="C9" s="12"/>
      <c r="D9" s="12"/>
      <c r="E9" s="12"/>
      <c r="F9" s="12"/>
      <c r="G9" s="12"/>
    </row>
    <row r="10" spans="1:9" ht="12" customHeight="1">
      <c r="A10" s="6" t="s">
        <v>9</v>
      </c>
      <c r="B10" s="12"/>
      <c r="C10" s="12"/>
      <c r="D10" s="12"/>
      <c r="E10" s="12"/>
      <c r="F10" s="12"/>
      <c r="G10" s="12"/>
    </row>
    <row r="11" spans="1:9" ht="15">
      <c r="A11" s="6" t="s">
        <v>13</v>
      </c>
      <c r="B11" s="12"/>
      <c r="C11" s="12"/>
      <c r="D11" s="12"/>
      <c r="E11" s="12"/>
      <c r="F11" s="12"/>
      <c r="G11" s="12"/>
      <c r="H11" s="77"/>
      <c r="I11" t="s">
        <v>74</v>
      </c>
    </row>
    <row r="12" spans="1:9" ht="7.5" customHeight="1">
      <c r="A12" s="1"/>
      <c r="B12" s="12"/>
      <c r="C12" s="12"/>
      <c r="D12" s="12"/>
      <c r="E12" s="12"/>
      <c r="F12" s="12"/>
      <c r="G12" s="12"/>
    </row>
    <row r="13" spans="1:9" ht="21.75" customHeight="1">
      <c r="A13" s="3"/>
      <c r="B13" s="14"/>
      <c r="C13" s="15" t="s">
        <v>34</v>
      </c>
      <c r="D13" s="14"/>
      <c r="E13" s="14"/>
      <c r="F13" s="14"/>
      <c r="G13" s="16">
        <v>20500</v>
      </c>
      <c r="H13" s="71">
        <v>1</v>
      </c>
      <c r="I13" s="11"/>
    </row>
    <row r="14" spans="1:9" ht="25.5" customHeight="1">
      <c r="B14" s="89" t="s">
        <v>78</v>
      </c>
      <c r="C14" s="90"/>
      <c r="D14" s="90"/>
      <c r="E14" s="90"/>
      <c r="F14" s="90"/>
      <c r="G14" s="90"/>
      <c r="I14" s="11"/>
    </row>
    <row r="15" spans="1:9" ht="39.75" customHeight="1">
      <c r="B15" s="91" t="s">
        <v>4</v>
      </c>
      <c r="C15" s="17" t="s">
        <v>1</v>
      </c>
      <c r="D15" s="18" t="s">
        <v>2</v>
      </c>
      <c r="E15" s="93" t="s">
        <v>37</v>
      </c>
      <c r="F15" s="94"/>
      <c r="G15" s="95"/>
    </row>
    <row r="16" spans="1:9" ht="1.5" hidden="1" customHeight="1" thickBot="1">
      <c r="B16" s="91"/>
      <c r="C16" s="19"/>
      <c r="D16" s="20"/>
      <c r="E16" s="21"/>
      <c r="F16" s="22"/>
      <c r="G16" s="23"/>
    </row>
    <row r="17" spans="2:10" ht="18.75" customHeight="1">
      <c r="B17" s="92"/>
      <c r="C17" s="24"/>
      <c r="D17" s="25"/>
      <c r="E17" s="96" t="s">
        <v>5</v>
      </c>
      <c r="F17" s="97"/>
      <c r="G17" s="100" t="s">
        <v>22</v>
      </c>
    </row>
    <row r="18" spans="2:10" ht="15.75" customHeight="1">
      <c r="B18" s="92"/>
      <c r="C18" s="24"/>
      <c r="D18" s="25"/>
      <c r="E18" s="98"/>
      <c r="F18" s="99"/>
      <c r="G18" s="101"/>
    </row>
    <row r="19" spans="2:10" ht="20.25">
      <c r="B19" s="92"/>
      <c r="C19" s="26"/>
      <c r="D19" s="26"/>
      <c r="E19" s="27" t="s">
        <v>6</v>
      </c>
      <c r="F19" s="27" t="s">
        <v>21</v>
      </c>
      <c r="G19" s="27" t="s">
        <v>21</v>
      </c>
    </row>
    <row r="20" spans="2:10" ht="20.25" customHeight="1">
      <c r="B20" s="85" t="s">
        <v>11</v>
      </c>
      <c r="C20" s="28">
        <v>1</v>
      </c>
      <c r="D20" s="29">
        <v>2</v>
      </c>
      <c r="E20" s="27">
        <v>3</v>
      </c>
      <c r="F20" s="27">
        <v>4</v>
      </c>
      <c r="G20" s="27">
        <v>5</v>
      </c>
    </row>
    <row r="21" spans="2:10" ht="71.25" customHeight="1">
      <c r="B21" s="85"/>
      <c r="C21" s="37" t="s">
        <v>23</v>
      </c>
      <c r="D21" s="31">
        <v>1</v>
      </c>
      <c r="E21" s="32"/>
      <c r="F21" s="33">
        <v>2115.0500000000002</v>
      </c>
      <c r="G21" s="33">
        <v>974.42</v>
      </c>
      <c r="J21" s="5"/>
    </row>
    <row r="22" spans="2:10" ht="41.25" customHeight="1">
      <c r="B22" s="85"/>
      <c r="C22" s="30" t="s">
        <v>72</v>
      </c>
      <c r="D22" s="31"/>
      <c r="E22" s="36"/>
      <c r="F22" s="72">
        <f>SUM(F23+F25)</f>
        <v>14350.499999999998</v>
      </c>
      <c r="G22" s="72">
        <f>SUM(G25+G24)</f>
        <v>7000</v>
      </c>
      <c r="H22" s="9"/>
      <c r="J22" s="4"/>
    </row>
    <row r="23" spans="2:10" ht="69.75" customHeight="1">
      <c r="B23" s="85"/>
      <c r="C23" s="30" t="s">
        <v>73</v>
      </c>
      <c r="D23" s="31">
        <v>2</v>
      </c>
      <c r="E23" s="32"/>
      <c r="F23" s="72">
        <f>SUM(G13*70%)</f>
        <v>14349.999999999998</v>
      </c>
      <c r="G23" s="35" t="s">
        <v>24</v>
      </c>
      <c r="H23" s="10"/>
      <c r="J23" s="4"/>
    </row>
    <row r="24" spans="2:10" ht="69" customHeight="1">
      <c r="B24" s="85"/>
      <c r="C24" s="30" t="s">
        <v>40</v>
      </c>
      <c r="D24" s="31">
        <v>3</v>
      </c>
      <c r="E24" s="32"/>
      <c r="F24" s="35" t="s">
        <v>24</v>
      </c>
      <c r="G24" s="33">
        <v>7000</v>
      </c>
    </row>
    <row r="25" spans="2:10" ht="30" customHeight="1">
      <c r="B25" s="85"/>
      <c r="C25" s="30" t="s">
        <v>31</v>
      </c>
      <c r="D25" s="31">
        <v>4</v>
      </c>
      <c r="E25" s="32"/>
      <c r="F25" s="72">
        <f>SUM(F26+F27)</f>
        <v>0.5</v>
      </c>
      <c r="G25" s="72">
        <f>SUM(G28+G29)</f>
        <v>0</v>
      </c>
    </row>
    <row r="26" spans="2:10" ht="62.25" customHeight="1">
      <c r="B26" s="85"/>
      <c r="C26" s="62" t="s">
        <v>41</v>
      </c>
      <c r="D26" s="31" t="s">
        <v>32</v>
      </c>
      <c r="E26" s="32"/>
      <c r="F26" s="68">
        <v>0.5</v>
      </c>
      <c r="G26" s="35" t="s">
        <v>39</v>
      </c>
    </row>
    <row r="27" spans="2:10" ht="30" customHeight="1">
      <c r="B27" s="85"/>
      <c r="C27" s="30"/>
      <c r="D27" s="31" t="s">
        <v>42</v>
      </c>
      <c r="E27" s="32"/>
      <c r="F27" s="68"/>
      <c r="G27" s="35" t="s">
        <v>39</v>
      </c>
    </row>
    <row r="28" spans="2:10" ht="30" customHeight="1">
      <c r="B28" s="85"/>
      <c r="C28" s="30"/>
      <c r="D28" s="31" t="s">
        <v>43</v>
      </c>
      <c r="E28" s="32"/>
      <c r="F28" s="35" t="s">
        <v>39</v>
      </c>
      <c r="G28" s="33"/>
    </row>
    <row r="29" spans="2:10" ht="27" customHeight="1">
      <c r="B29" s="85"/>
      <c r="C29" s="62"/>
      <c r="D29" s="31" t="s">
        <v>44</v>
      </c>
      <c r="E29" s="32"/>
      <c r="F29" s="35" t="s">
        <v>39</v>
      </c>
      <c r="G29" s="35"/>
    </row>
    <row r="30" spans="2:10" ht="41.25" customHeight="1">
      <c r="B30" s="60"/>
      <c r="C30" s="61" t="s">
        <v>45</v>
      </c>
      <c r="D30" s="31">
        <v>5</v>
      </c>
      <c r="E30" s="32"/>
      <c r="F30" s="73">
        <f>SUM(F23+F25)</f>
        <v>14350.499999999998</v>
      </c>
      <c r="G30" s="74">
        <f>SUM(G24+G25)</f>
        <v>7000</v>
      </c>
    </row>
    <row r="31" spans="2:10" ht="18" customHeight="1">
      <c r="B31" s="38"/>
      <c r="C31" s="39" t="s">
        <v>46</v>
      </c>
      <c r="D31" s="59">
        <v>6</v>
      </c>
      <c r="E31" s="40"/>
      <c r="F31" s="75">
        <f>SUM(F21+F30)</f>
        <v>16465.55</v>
      </c>
      <c r="G31" s="76">
        <f>SUM(G21+G30)</f>
        <v>7974.42</v>
      </c>
    </row>
    <row r="32" spans="2:10" ht="121.5" hidden="1" customHeight="1">
      <c r="B32" s="14"/>
      <c r="C32" s="14"/>
      <c r="D32" s="14"/>
      <c r="E32" s="14"/>
      <c r="F32" s="41"/>
      <c r="G32" s="41"/>
    </row>
    <row r="33" spans="2:7" ht="1.5" customHeight="1">
      <c r="B33" s="14"/>
      <c r="C33" s="14"/>
      <c r="D33" s="14"/>
      <c r="E33" s="14"/>
      <c r="F33" s="41"/>
      <c r="G33" s="41"/>
    </row>
    <row r="34" spans="2:7" ht="20.25">
      <c r="B34" s="14"/>
      <c r="C34" s="14"/>
      <c r="D34" s="14"/>
      <c r="E34" s="14"/>
      <c r="F34" s="42">
        <v>2</v>
      </c>
      <c r="G34" s="41"/>
    </row>
    <row r="35" spans="2:7" ht="25.5" customHeight="1">
      <c r="B35" s="85" t="s">
        <v>12</v>
      </c>
      <c r="C35" s="30" t="s">
        <v>33</v>
      </c>
      <c r="D35" s="31"/>
      <c r="E35" s="32"/>
      <c r="F35" s="43"/>
      <c r="G35" s="43"/>
    </row>
    <row r="36" spans="2:7" ht="30.75" customHeight="1">
      <c r="B36" s="85"/>
      <c r="C36" s="30" t="s">
        <v>62</v>
      </c>
      <c r="D36" s="44"/>
      <c r="E36" s="45"/>
      <c r="F36" s="46"/>
      <c r="G36" s="46"/>
    </row>
    <row r="37" spans="2:7" ht="30" customHeight="1">
      <c r="B37" s="85"/>
      <c r="C37" s="37" t="s">
        <v>50</v>
      </c>
      <c r="D37" s="31" t="s">
        <v>51</v>
      </c>
      <c r="E37" s="47">
        <v>0.27</v>
      </c>
      <c r="F37" s="72">
        <f>SUM(F31*E37)</f>
        <v>4445.6985000000004</v>
      </c>
      <c r="G37" s="43"/>
    </row>
    <row r="38" spans="2:7" ht="50.25" customHeight="1">
      <c r="B38" s="85"/>
      <c r="C38" s="37" t="s">
        <v>14</v>
      </c>
      <c r="D38" s="31" t="s">
        <v>52</v>
      </c>
      <c r="E38" s="47">
        <v>0.02</v>
      </c>
      <c r="F38" s="72">
        <f>SUM(F31*E38)</f>
        <v>329.31099999999998</v>
      </c>
      <c r="G38" s="43"/>
    </row>
    <row r="39" spans="2:7" ht="48.75" customHeight="1">
      <c r="B39" s="85"/>
      <c r="C39" s="48" t="s">
        <v>27</v>
      </c>
      <c r="D39" s="31" t="s">
        <v>53</v>
      </c>
      <c r="E39" s="58">
        <v>0.1</v>
      </c>
      <c r="F39" s="72">
        <f>SUM(F31*E39)</f>
        <v>1646.5550000000001</v>
      </c>
      <c r="G39" s="33">
        <v>974.42</v>
      </c>
    </row>
    <row r="40" spans="2:7" ht="32.25" customHeight="1">
      <c r="B40" s="85"/>
      <c r="C40" s="34" t="s">
        <v>28</v>
      </c>
      <c r="D40" s="50" t="s">
        <v>54</v>
      </c>
      <c r="E40" s="45"/>
      <c r="F40" s="68">
        <v>1646.56</v>
      </c>
      <c r="G40" s="68">
        <v>0</v>
      </c>
    </row>
    <row r="41" spans="2:7" ht="53.25" customHeight="1">
      <c r="B41" s="85"/>
      <c r="C41" s="37" t="s">
        <v>15</v>
      </c>
      <c r="D41" s="31" t="s">
        <v>55</v>
      </c>
      <c r="E41" s="47">
        <v>0.27</v>
      </c>
      <c r="F41" s="33">
        <f>SUM(F31*E41)</f>
        <v>4445.6985000000004</v>
      </c>
      <c r="G41" s="72">
        <f>SUM(G42+G43)</f>
        <v>7000</v>
      </c>
    </row>
    <row r="42" spans="2:7" ht="22.5" customHeight="1">
      <c r="B42" s="85"/>
      <c r="C42" s="34" t="s">
        <v>25</v>
      </c>
      <c r="D42" s="49" t="s">
        <v>56</v>
      </c>
      <c r="E42" s="45"/>
      <c r="F42" s="68">
        <v>3345.7</v>
      </c>
      <c r="G42" s="68">
        <v>5000</v>
      </c>
    </row>
    <row r="43" spans="2:7" ht="21.75" customHeight="1">
      <c r="B43" s="85"/>
      <c r="C43" s="34" t="s">
        <v>26</v>
      </c>
      <c r="D43" s="31" t="s">
        <v>57</v>
      </c>
      <c r="E43" s="45"/>
      <c r="F43" s="68">
        <v>1100</v>
      </c>
      <c r="G43" s="68">
        <v>2000</v>
      </c>
    </row>
    <row r="44" spans="2:7" ht="30" customHeight="1">
      <c r="B44" s="85"/>
      <c r="C44" s="37" t="s">
        <v>29</v>
      </c>
      <c r="D44" s="31" t="s">
        <v>58</v>
      </c>
      <c r="E44" s="47">
        <v>0.01</v>
      </c>
      <c r="F44" s="72">
        <f>SUM(F31*E44)</f>
        <v>164.65549999999999</v>
      </c>
      <c r="G44" s="43"/>
    </row>
    <row r="45" spans="2:7" ht="25.5" customHeight="1">
      <c r="B45" s="85"/>
      <c r="C45" s="34" t="s">
        <v>30</v>
      </c>
      <c r="D45" s="50" t="s">
        <v>59</v>
      </c>
      <c r="E45" s="45"/>
      <c r="F45" s="68">
        <v>164.66</v>
      </c>
      <c r="G45" s="43"/>
    </row>
    <row r="46" spans="2:7" ht="33" customHeight="1">
      <c r="B46" s="85"/>
      <c r="C46" s="37" t="s">
        <v>16</v>
      </c>
      <c r="D46" s="31" t="s">
        <v>60</v>
      </c>
      <c r="E46" s="47">
        <v>0.01</v>
      </c>
      <c r="F46" s="72">
        <f>SUM(F31*E46)</f>
        <v>164.65549999999999</v>
      </c>
      <c r="G46" s="43"/>
    </row>
    <row r="47" spans="2:7" ht="52.5" customHeight="1">
      <c r="B47" s="85"/>
      <c r="C47" s="37" t="s">
        <v>17</v>
      </c>
      <c r="D47" s="31" t="s">
        <v>61</v>
      </c>
      <c r="E47" s="58">
        <v>0.02</v>
      </c>
      <c r="F47" s="72">
        <f>SUM(F31*E47)</f>
        <v>329.31099999999998</v>
      </c>
      <c r="G47" s="43"/>
    </row>
    <row r="48" spans="2:7" ht="52.5" customHeight="1">
      <c r="B48" s="85"/>
      <c r="C48" s="30" t="s">
        <v>63</v>
      </c>
      <c r="D48" s="31"/>
      <c r="E48" s="80">
        <f>SUM(E49+E50+E51)</f>
        <v>0.30000000000000004</v>
      </c>
      <c r="F48" s="81">
        <f>SUM(F49+F50+F51)</f>
        <v>4939.665</v>
      </c>
      <c r="G48" s="82">
        <f>SUM(G49+G50+G51)</f>
        <v>0</v>
      </c>
    </row>
    <row r="49" spans="2:7" ht="69" customHeight="1">
      <c r="B49" s="85"/>
      <c r="C49" s="37" t="s">
        <v>18</v>
      </c>
      <c r="D49" s="50" t="s">
        <v>64</v>
      </c>
      <c r="E49" s="47">
        <v>0.27</v>
      </c>
      <c r="F49" s="72">
        <f>SUM(F31*E49)</f>
        <v>4445.6985000000004</v>
      </c>
      <c r="G49" s="43"/>
    </row>
    <row r="50" spans="2:7" ht="48.75" customHeight="1">
      <c r="B50" s="85"/>
      <c r="C50" s="37" t="s">
        <v>19</v>
      </c>
      <c r="D50" s="50" t="s">
        <v>65</v>
      </c>
      <c r="E50" s="47">
        <v>0</v>
      </c>
      <c r="F50" s="72">
        <f>SUM(F31*E50)</f>
        <v>0</v>
      </c>
      <c r="G50" s="43"/>
    </row>
    <row r="51" spans="2:7" ht="36.75" customHeight="1">
      <c r="B51" s="85"/>
      <c r="C51" s="37" t="s">
        <v>20</v>
      </c>
      <c r="D51" s="50" t="s">
        <v>66</v>
      </c>
      <c r="E51" s="47">
        <v>0.03</v>
      </c>
      <c r="F51" s="72">
        <f>SUM(F31*E51)</f>
        <v>493.96649999999994</v>
      </c>
      <c r="G51" s="33">
        <v>0</v>
      </c>
    </row>
    <row r="52" spans="2:7" ht="42" customHeight="1">
      <c r="B52" s="85"/>
      <c r="C52" s="37" t="s">
        <v>68</v>
      </c>
      <c r="D52" s="50" t="s">
        <v>67</v>
      </c>
      <c r="E52" s="47">
        <f>SUM(E37+E38+E39+E41+E44+E46+E47+E48)</f>
        <v>1</v>
      </c>
      <c r="F52" s="72">
        <f>SUM(F37+F38+F39+F41+F44+F46+F47+F49+F50+F51)</f>
        <v>16465.550000000003</v>
      </c>
      <c r="G52" s="72">
        <f>SUM(G37+G38+G39+G41+G48)</f>
        <v>7974.42</v>
      </c>
    </row>
    <row r="53" spans="2:7" ht="24" customHeight="1">
      <c r="B53" s="40"/>
      <c r="C53" s="51" t="s">
        <v>69</v>
      </c>
      <c r="D53" s="59" t="s">
        <v>70</v>
      </c>
      <c r="E53" s="69">
        <f>SUM(100%-E52)</f>
        <v>0</v>
      </c>
      <c r="F53" s="83">
        <f>SUM(F31-F52)</f>
        <v>-3.637978807091713E-12</v>
      </c>
      <c r="G53" s="84">
        <f>SUM(G31-G52)</f>
        <v>0</v>
      </c>
    </row>
    <row r="54" spans="2:7" ht="20.25" hidden="1">
      <c r="B54" s="14"/>
      <c r="C54" s="52"/>
      <c r="D54" s="14"/>
      <c r="E54" s="14"/>
      <c r="F54" s="14"/>
      <c r="G54" s="53"/>
    </row>
    <row r="55" spans="2:7" ht="20.25">
      <c r="B55" s="38"/>
      <c r="C55" s="70" t="s">
        <v>75</v>
      </c>
      <c r="D55" s="40"/>
      <c r="E55" s="40"/>
      <c r="F55" s="79">
        <v>0</v>
      </c>
      <c r="G55" s="78">
        <v>0</v>
      </c>
    </row>
    <row r="56" spans="2:7" ht="15">
      <c r="C56" s="12"/>
      <c r="E56" s="8"/>
      <c r="F56" s="8"/>
      <c r="G56" s="8"/>
    </row>
    <row r="57" spans="2:7">
      <c r="F57" s="9"/>
      <c r="G57" s="9"/>
    </row>
    <row r="58" spans="2:7" ht="20.25">
      <c r="C58" s="64" t="s">
        <v>38</v>
      </c>
      <c r="D58" s="64"/>
      <c r="E58" s="64"/>
      <c r="F58" s="67"/>
      <c r="G58" s="65"/>
    </row>
    <row r="59" spans="2:7">
      <c r="F59" s="66" t="s">
        <v>35</v>
      </c>
      <c r="G59" s="66" t="s">
        <v>71</v>
      </c>
    </row>
  </sheetData>
  <mergeCells count="10">
    <mergeCell ref="B20:B29"/>
    <mergeCell ref="B35:B52"/>
    <mergeCell ref="C2:F2"/>
    <mergeCell ref="C3:F3"/>
    <mergeCell ref="B6:F6"/>
    <mergeCell ref="B14:G14"/>
    <mergeCell ref="B15:B19"/>
    <mergeCell ref="E15:G15"/>
    <mergeCell ref="E17:F18"/>
    <mergeCell ref="G17:G18"/>
  </mergeCells>
  <pageMargins left="0.74803149606299213" right="0.43307086614173229" top="0.43307086614173229" bottom="0.51181102362204722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ГОДОВАЯ с ост. по стр.18</vt:lpstr>
      <vt:lpstr> Смета ГОДОВАЯ без ост по стр18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2022-02-16T11:29:57Z</cp:lastPrinted>
  <dcterms:created xsi:type="dcterms:W3CDTF">1996-10-08T23:32:33Z</dcterms:created>
  <dcterms:modified xsi:type="dcterms:W3CDTF">2022-02-16T14:09:44Z</dcterms:modified>
</cp:coreProperties>
</file>